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Kathryn Folder\Blog-Money Matters\Blog Posts\3-JUNIOR YEAR\SA302-Investing Basics-Time Value of Money\"/>
    </mc:Choice>
  </mc:AlternateContent>
  <bookViews>
    <workbookView xWindow="0" yWindow="0" windowWidth="24000" windowHeight="9135"/>
  </bookViews>
  <sheets>
    <sheet name="Future Value" sheetId="8" r:id="rId1"/>
    <sheet name="FV of Cash Flows" sheetId="11" r:id="rId2"/>
    <sheet name="Payment FV" sheetId="12" r:id="rId3"/>
    <sheet name="Present Value" sheetId="7" r:id="rId4"/>
    <sheet name="PV of Cash Flows" sheetId="13" r:id="rId5"/>
    <sheet name="Payment PV" sheetId="10" r:id="rId6"/>
  </sheets>
  <definedNames>
    <definedName name="_xlnm.Print_Area" localSheetId="1">'FV of Cash Flows'!$A$1:$E$44</definedName>
    <definedName name="_xlnm.Print_Area" localSheetId="4">'PV of Cash Flows'!$A$1:$E$45</definedName>
    <definedName name="_xlnm.Print_Titles" localSheetId="0">'Future Value'!$3:$3</definedName>
    <definedName name="_xlnm.Print_Titles" localSheetId="1">'FV of Cash Flows'!#REF!</definedName>
    <definedName name="_xlnm.Print_Titles" localSheetId="2">'Payment FV'!#REF!</definedName>
    <definedName name="_xlnm.Print_Titles" localSheetId="5">'Payment PV'!#REF!</definedName>
    <definedName name="_xlnm.Print_Titles" localSheetId="3">'Present Value'!$3:$3</definedName>
    <definedName name="_xlnm.Print_Titles" localSheetId="4">'PV of Cash Flows'!#REF!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8" i="12" l="1"/>
  <c r="B17" i="12"/>
  <c r="B14" i="12"/>
  <c r="B13" i="12"/>
  <c r="H43" i="13" l="1"/>
  <c r="G43" i="13"/>
  <c r="D43" i="13"/>
  <c r="E43" i="13"/>
  <c r="G12" i="13"/>
  <c r="H12" i="13"/>
  <c r="B12" i="10" l="1"/>
  <c r="B13" i="10"/>
  <c r="B10" i="7"/>
  <c r="H42" i="13"/>
  <c r="G42" i="13"/>
  <c r="H41" i="13"/>
  <c r="G41" i="13"/>
  <c r="H40" i="13"/>
  <c r="G40" i="13"/>
  <c r="H39" i="13"/>
  <c r="G39" i="13"/>
  <c r="H38" i="13"/>
  <c r="G38" i="13"/>
  <c r="H37" i="13"/>
  <c r="G37" i="13"/>
  <c r="H36" i="13"/>
  <c r="G36" i="13"/>
  <c r="H35" i="13"/>
  <c r="G35" i="13"/>
  <c r="H34" i="13"/>
  <c r="G34" i="13"/>
  <c r="H33" i="13"/>
  <c r="G33" i="13"/>
  <c r="H32" i="13"/>
  <c r="G32" i="13"/>
  <c r="H31" i="13"/>
  <c r="G31" i="13"/>
  <c r="H30" i="13"/>
  <c r="G30" i="13"/>
  <c r="H29" i="13"/>
  <c r="G29" i="13"/>
  <c r="H28" i="13"/>
  <c r="G28" i="13"/>
  <c r="H27" i="13"/>
  <c r="G27" i="13"/>
  <c r="H26" i="13"/>
  <c r="G26" i="13"/>
  <c r="H25" i="13"/>
  <c r="G25" i="13"/>
  <c r="H24" i="13"/>
  <c r="G24" i="13"/>
  <c r="H23" i="13"/>
  <c r="G23" i="13"/>
  <c r="H22" i="13"/>
  <c r="G22" i="13"/>
  <c r="H21" i="13"/>
  <c r="G21" i="13"/>
  <c r="H20" i="13"/>
  <c r="G20" i="13"/>
  <c r="H19" i="13"/>
  <c r="G19" i="13"/>
  <c r="H18" i="13"/>
  <c r="G18" i="13"/>
  <c r="H17" i="13"/>
  <c r="G17" i="13"/>
  <c r="H16" i="13"/>
  <c r="G16" i="13"/>
  <c r="H15" i="13"/>
  <c r="G15" i="13"/>
  <c r="H14" i="13"/>
  <c r="G14" i="13"/>
  <c r="H13" i="13"/>
  <c r="G13" i="13"/>
  <c r="D9" i="13"/>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G14" i="11"/>
  <c r="G15" i="11"/>
  <c r="G16" i="11"/>
  <c r="G17" i="11"/>
  <c r="G18" i="11"/>
  <c r="G19" i="11"/>
  <c r="G20" i="11"/>
  <c r="G21" i="11"/>
  <c r="G22" i="11"/>
  <c r="G23" i="11"/>
  <c r="G24" i="11"/>
  <c r="G25" i="11"/>
  <c r="G26" i="11"/>
  <c r="G27" i="11"/>
  <c r="G28" i="11"/>
  <c r="G29" i="11"/>
  <c r="G30" i="11"/>
  <c r="G31" i="11"/>
  <c r="G13" i="11"/>
  <c r="G1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G33" i="11"/>
  <c r="G34" i="11"/>
  <c r="G35" i="11"/>
  <c r="G36" i="11"/>
  <c r="G37" i="11"/>
  <c r="G38" i="11"/>
  <c r="G39" i="11"/>
  <c r="G40" i="11"/>
  <c r="G41" i="11"/>
  <c r="G32" i="11"/>
  <c r="D9" i="11"/>
  <c r="B10" i="8"/>
  <c r="E42" i="11"/>
  <c r="D42" i="11"/>
  <c r="E45" i="13" l="1"/>
  <c r="D45" i="13"/>
  <c r="H42" i="11"/>
  <c r="E44" i="11" s="1"/>
  <c r="G42" i="11"/>
  <c r="D44" i="11" s="1"/>
  <c r="A12" i="11"/>
  <c r="A13" i="11" l="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alcChain>
</file>

<file path=xl/sharedStrings.xml><?xml version="1.0" encoding="utf-8"?>
<sst xmlns="http://schemas.openxmlformats.org/spreadsheetml/2006/main" count="128" uniqueCount="37">
  <si>
    <t>Scenario 1: Present Value of a Single Sum</t>
  </si>
  <si>
    <t>Scenario 2: Present Value of Future Cash Flows</t>
  </si>
  <si>
    <t>Beginning of the Year</t>
  </si>
  <si>
    <t>End of the Year</t>
  </si>
  <si>
    <t>Current (Present) Value</t>
  </si>
  <si>
    <t>Total Cash Inflows (Outflows)</t>
  </si>
  <si>
    <t>Future Value</t>
  </si>
  <si>
    <t>Current (Present) Date</t>
  </si>
  <si>
    <t>Number of Years</t>
  </si>
  <si>
    <t>Annual Interest Rate</t>
  </si>
  <si>
    <t>Annnual Interest Rate</t>
  </si>
  <si>
    <t>Scenario 1: Future Value of a Single Sum</t>
  </si>
  <si>
    <t>Time Value of Money
FUTURE VALUE</t>
  </si>
  <si>
    <t>Time Value of Money
PRESENT VALUE</t>
  </si>
  <si>
    <t>Number of Years (rounded)</t>
  </si>
  <si>
    <t>Year</t>
  </si>
  <si>
    <t>Scenario 3: Payments based on Present Value (Loan)</t>
  </si>
  <si>
    <t>Annual Payments Required</t>
  </si>
  <si>
    <t>Monthly Payments Required</t>
  </si>
  <si>
    <r>
      <t xml:space="preserve">Description: </t>
    </r>
    <r>
      <rPr>
        <sz val="11"/>
        <color theme="0" tint="-0.34998626667073579"/>
        <rFont val="Calibri"/>
        <family val="2"/>
        <scheme val="minor"/>
      </rPr>
      <t>(example: You invest $50,000 in a college savings plan today and want to know how much you will have in 10 years at a 7% interest rate.)</t>
    </r>
    <r>
      <rPr>
        <sz val="11"/>
        <color theme="1"/>
        <rFont val="Calibri"/>
        <family val="2"/>
        <scheme val="minor"/>
      </rPr>
      <t xml:space="preserve">
 </t>
    </r>
  </si>
  <si>
    <r>
      <t xml:space="preserve">Description: </t>
    </r>
    <r>
      <rPr>
        <sz val="11"/>
        <color theme="0" tint="-0.34998626667073579"/>
        <rFont val="Calibri"/>
        <family val="2"/>
        <scheme val="minor"/>
      </rPr>
      <t>(example: You decide to max out your contributions to your Traditional IRA over the next 20 years and want to know how much you will have in 20 years based on contributing 5,500 for 10 years then 6,500 for the following 10 years.)</t>
    </r>
    <r>
      <rPr>
        <sz val="11"/>
        <color theme="1"/>
        <rFont val="Calibri"/>
        <family val="2"/>
        <scheme val="minor"/>
      </rPr>
      <t xml:space="preserve">
 </t>
    </r>
  </si>
  <si>
    <t>Cash Inflow (Outflow)</t>
  </si>
  <si>
    <t>Future Value of the Cash Flows</t>
  </si>
  <si>
    <t>BOY Present Value</t>
  </si>
  <si>
    <t>EOY Present Value</t>
  </si>
  <si>
    <t>Enter numbers only in yellow highlighted cells</t>
  </si>
  <si>
    <t>Scenario 2: Future Value of a Series of Cash Flows</t>
  </si>
  <si>
    <r>
      <t xml:space="preserve">Description: </t>
    </r>
    <r>
      <rPr>
        <sz val="11"/>
        <color theme="0" tint="-0.34998626667073579"/>
        <rFont val="Calibri"/>
        <family val="2"/>
        <scheme val="minor"/>
      </rPr>
      <t>(example: You want to meet your goal of having $100,000 in your Health Savings Account (HSA) when you retire in 20 years.  You assume a rate of 7% and want to know the annual or monthly payments that would be required to meet your goal.</t>
    </r>
    <r>
      <rPr>
        <sz val="11"/>
        <color theme="1"/>
        <rFont val="Calibri"/>
        <family val="2"/>
        <scheme val="minor"/>
      </rPr>
      <t xml:space="preserve">
 </t>
    </r>
  </si>
  <si>
    <t>End of the Year/Month Payments:</t>
  </si>
  <si>
    <t>Beginning of the Year/Month Payments:</t>
  </si>
  <si>
    <t>Scenario 3: Payments based on Future Value</t>
  </si>
  <si>
    <t>Present Value</t>
  </si>
  <si>
    <t>Present Value of the Cash Flows</t>
  </si>
  <si>
    <r>
      <t xml:space="preserve">Description: </t>
    </r>
    <r>
      <rPr>
        <sz val="11"/>
        <color theme="0" tint="-0.34998626667073579"/>
        <rFont val="Calibri"/>
        <family val="2"/>
        <scheme val="minor"/>
      </rPr>
      <t>(example: You are deciding whether to invest in a rental property with a $20,000 initial return, $2,500 cash inflows from year 1-5, -$5,000 cash outflow in year 6 and $3,000 cash inflows in year 7-15 .  You want to calculate the NPV at a 7% rate of return.)</t>
    </r>
    <r>
      <rPr>
        <sz val="11"/>
        <color theme="1"/>
        <rFont val="Calibri"/>
        <family val="2"/>
        <scheme val="minor"/>
      </rPr>
      <t xml:space="preserve">
 </t>
    </r>
  </si>
  <si>
    <r>
      <t xml:space="preserve">Description: </t>
    </r>
    <r>
      <rPr>
        <sz val="11"/>
        <color theme="0" tint="-0.34998626667073579"/>
        <rFont val="Calibri"/>
        <family val="2"/>
        <scheme val="minor"/>
      </rPr>
      <t>(example: You take out a $20,000 auto loan for 5 years at a 3.8% interest rate.  You want to know what your monthly payments will be.)</t>
    </r>
  </si>
  <si>
    <t>Initial Investment</t>
  </si>
  <si>
    <r>
      <t xml:space="preserve">Description: </t>
    </r>
    <r>
      <rPr>
        <sz val="11"/>
        <color theme="0" tint="-0.34998626667073579"/>
        <rFont val="Calibri"/>
        <family val="2"/>
        <scheme val="minor"/>
      </rPr>
      <t>(example: Your roof will need replaced in 5 years and you want to set aside the money today.  How much do you need to set aside to have the $15,000 in the future based on a 5% interest rate?</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</si>
</sst>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quot;#,##0.00_);\(&quot;$&quot;#,##0.00\)"/>
  </numFmts>
  <fonts count="5" x14ac:knownFonts="1">
    <font>
      <sz val="11"/>
      <color theme="1"/>
      <name val="Calibri"/>
      <family val="2"/>
      <scheme val="minor"/>
    </font>
    <font>
      <b/>
      <sz val="11"/>
      <color theme="1"/>
      <name val="Calibri"/>
      <family val="2"/>
      <scheme val="minor"/>
    </font>
    <font>
      <b/>
      <sz val="14"/>
      <color theme="0"/>
      <name val="Calibri"/>
      <family val="2"/>
      <scheme val="minor"/>
    </font>
    <font>
      <sz val="11"/>
      <color theme="0" tint="-0.34998626667073579"/>
      <name val="Calibri"/>
      <family val="2"/>
      <scheme val="minor"/>
    </font>
    <font>
      <sz val="9"/>
      <color rgb="FFFF0000"/>
      <name val="Calibri"/>
      <family val="2"/>
      <scheme val="minor"/>
    </font>
  </fonts>
  <fills count="7">
    <fill>
      <patternFill patternType="none"/>
    </fill>
    <fill>
      <patternFill patternType="gray125"/>
    </fill>
    <fill>
      <patternFill patternType="solid">
        <fgColor theme="8" tint="-0.499984740745262"/>
        <bgColor indexed="64"/>
      </patternFill>
    </fill>
    <fill>
      <patternFill patternType="solid">
        <fgColor rgb="FFFF9966"/>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s>
  <borders count="2">
    <border>
      <left/>
      <right/>
      <top/>
      <bottom/>
      <diagonal/>
    </border>
    <border>
      <left/>
      <right/>
      <top style="thin">
        <color indexed="64"/>
      </top>
      <bottom/>
      <diagonal/>
    </border>
  </borders>
  <cellStyleXfs count="1">
    <xf numFmtId="0" fontId="0" fillId="0" borderId="0"/>
  </cellStyleXfs>
  <cellXfs count="33">
    <xf numFmtId="0" fontId="0" fillId="0" borderId="0" xfId="0"/>
    <xf numFmtId="0" fontId="0" fillId="0" borderId="0" xfId="0" applyAlignment="1">
      <alignment horizontal="center"/>
    </xf>
    <xf numFmtId="0" fontId="0" fillId="0" borderId="0" xfId="0" applyFont="1"/>
    <xf numFmtId="0" fontId="1" fillId="0" borderId="0" xfId="0" applyFont="1" applyAlignment="1">
      <alignment horizontal="left" indent="1"/>
    </xf>
    <xf numFmtId="0" fontId="0" fillId="0" borderId="0" xfId="0" applyFont="1" applyAlignment="1">
      <alignment horizontal="left"/>
    </xf>
    <xf numFmtId="39" fontId="1" fillId="0" borderId="0" xfId="0" applyNumberFormat="1" applyFont="1" applyAlignment="1">
      <alignment horizontal="left" indent="1"/>
    </xf>
    <xf numFmtId="39" fontId="0" fillId="0" borderId="0" xfId="0" applyNumberFormat="1"/>
    <xf numFmtId="14" fontId="0" fillId="0" borderId="0" xfId="0" applyNumberFormat="1" applyFill="1"/>
    <xf numFmtId="0" fontId="0" fillId="0" borderId="0" xfId="0" applyAlignment="1">
      <alignment horizontal="left"/>
    </xf>
    <xf numFmtId="39" fontId="1" fillId="0" borderId="0" xfId="0" applyNumberFormat="1" applyFont="1" applyAlignment="1">
      <alignment horizontal="center"/>
    </xf>
    <xf numFmtId="0" fontId="1" fillId="0" borderId="0" xfId="0" applyFont="1" applyAlignment="1">
      <alignment horizontal="left"/>
    </xf>
    <xf numFmtId="39" fontId="0" fillId="0" borderId="0" xfId="0" applyNumberFormat="1" applyFont="1" applyAlignment="1">
      <alignment horizontal="center"/>
    </xf>
    <xf numFmtId="10" fontId="0" fillId="4" borderId="0" xfId="0" applyNumberFormat="1" applyFill="1" applyBorder="1"/>
    <xf numFmtId="0" fontId="1" fillId="5" borderId="0" xfId="0" applyFont="1" applyFill="1" applyBorder="1" applyAlignment="1">
      <alignment horizontal="left"/>
    </xf>
    <xf numFmtId="7" fontId="1" fillId="5" borderId="0" xfId="0" applyNumberFormat="1" applyFont="1" applyFill="1" applyBorder="1"/>
    <xf numFmtId="2" fontId="0" fillId="0" borderId="0" xfId="0" applyNumberFormat="1" applyFill="1"/>
    <xf numFmtId="7" fontId="0" fillId="4" borderId="0" xfId="0" applyNumberFormat="1" applyFill="1" applyAlignment="1">
      <alignment horizontal="right"/>
    </xf>
    <xf numFmtId="0" fontId="0" fillId="0" borderId="0" xfId="0" applyFont="1" applyAlignment="1">
      <alignment horizontal="center"/>
    </xf>
    <xf numFmtId="0" fontId="0" fillId="0" borderId="0" xfId="0" applyFont="1" applyAlignment="1">
      <alignment horizontal="left" indent="2"/>
    </xf>
    <xf numFmtId="0" fontId="0" fillId="0" borderId="0" xfId="0" applyFont="1" applyAlignment="1">
      <alignment horizontal="left" vertical="top" wrapText="1"/>
    </xf>
    <xf numFmtId="7" fontId="0" fillId="4" borderId="0" xfId="0" applyNumberFormat="1" applyFill="1" applyAlignment="1">
      <alignment horizontal="center"/>
    </xf>
    <xf numFmtId="7" fontId="1" fillId="4" borderId="1" xfId="0" applyNumberFormat="1" applyFont="1" applyFill="1" applyBorder="1" applyAlignment="1">
      <alignment horizontal="center"/>
    </xf>
    <xf numFmtId="7" fontId="1" fillId="6" borderId="0" xfId="0" applyNumberFormat="1" applyFont="1" applyFill="1"/>
    <xf numFmtId="0" fontId="1" fillId="6" borderId="0" xfId="0" applyFont="1" applyFill="1" applyAlignment="1">
      <alignment horizontal="left"/>
    </xf>
    <xf numFmtId="2" fontId="0" fillId="4" borderId="0" xfId="0" applyNumberFormat="1" applyFill="1"/>
    <xf numFmtId="7" fontId="1" fillId="0" borderId="1" xfId="0" applyNumberFormat="1" applyFont="1" applyFill="1" applyBorder="1" applyAlignment="1">
      <alignment horizontal="center"/>
    </xf>
    <xf numFmtId="7" fontId="1" fillId="0" borderId="0" xfId="0" applyNumberFormat="1" applyFont="1" applyFill="1" applyBorder="1" applyAlignment="1">
      <alignment horizontal="center"/>
    </xf>
    <xf numFmtId="7" fontId="1" fillId="6" borderId="0" xfId="0" applyNumberFormat="1" applyFont="1" applyFill="1" applyAlignment="1">
      <alignment horizontal="center"/>
    </xf>
    <xf numFmtId="0" fontId="4" fillId="0" borderId="0" xfId="0" applyFont="1" applyAlignment="1">
      <alignment horizontal="left"/>
    </xf>
    <xf numFmtId="0" fontId="2" fillId="2" borderId="0" xfId="0" applyFont="1" applyFill="1" applyAlignment="1">
      <alignment horizontal="center" vertical="center" wrapText="1"/>
    </xf>
    <xf numFmtId="0" fontId="1" fillId="3" borderId="0" xfId="0" applyFont="1" applyFill="1" applyBorder="1" applyAlignment="1">
      <alignment horizontal="left" wrapText="1"/>
    </xf>
    <xf numFmtId="0" fontId="0" fillId="0" borderId="0" xfId="0" applyFont="1" applyAlignment="1">
      <alignment horizontal="left" vertical="top" wrapText="1"/>
    </xf>
    <xf numFmtId="39"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colors>
    <mruColors>
      <color rgb="FFFFFF99"/>
      <color rgb="FFFFFFCC"/>
      <color rgb="FFFF99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tabSelected="1" view="pageLayout" zoomScaleNormal="100" workbookViewId="0">
      <selection activeCell="B22" sqref="B22"/>
    </sheetView>
  </sheetViews>
  <sheetFormatPr defaultRowHeight="15" x14ac:dyDescent="0.25"/>
  <cols>
    <col min="1" max="1" width="27.85546875" style="8" customWidth="1"/>
    <col min="2" max="3" width="21.7109375" style="6" customWidth="1"/>
    <col min="4" max="4" width="21.5703125" customWidth="1"/>
  </cols>
  <sheetData>
    <row r="1" spans="1:14" ht="39" customHeight="1" x14ac:dyDescent="0.25">
      <c r="A1" s="29" t="s">
        <v>12</v>
      </c>
      <c r="B1" s="29"/>
      <c r="C1" s="29"/>
      <c r="D1" s="29"/>
    </row>
    <row r="2" spans="1:14" x14ac:dyDescent="0.25">
      <c r="A2" s="28" t="s">
        <v>25</v>
      </c>
      <c r="B2" s="5"/>
      <c r="C2" s="5"/>
      <c r="D2" s="3"/>
      <c r="E2" s="2"/>
      <c r="F2" s="2"/>
      <c r="G2" s="2"/>
      <c r="H2" s="2"/>
      <c r="I2" s="2"/>
      <c r="J2" s="2"/>
      <c r="K2" s="2"/>
      <c r="L2" s="2"/>
      <c r="M2" s="2"/>
      <c r="N2" s="2"/>
    </row>
    <row r="3" spans="1:14" s="1" customFormat="1" x14ac:dyDescent="0.25">
      <c r="A3" s="30" t="s">
        <v>11</v>
      </c>
      <c r="B3" s="30"/>
      <c r="C3" s="30"/>
      <c r="D3" s="30"/>
    </row>
    <row r="4" spans="1:14" x14ac:dyDescent="0.25">
      <c r="A4" s="4"/>
    </row>
    <row r="5" spans="1:14" ht="63.75" customHeight="1" x14ac:dyDescent="0.25">
      <c r="A5" s="31" t="s">
        <v>19</v>
      </c>
      <c r="B5" s="31"/>
      <c r="C5" s="31"/>
      <c r="D5" s="31"/>
    </row>
    <row r="6" spans="1:14" x14ac:dyDescent="0.25">
      <c r="A6" s="4"/>
    </row>
    <row r="7" spans="1:14" x14ac:dyDescent="0.25">
      <c r="A7" s="4" t="s">
        <v>10</v>
      </c>
      <c r="B7" s="12">
        <v>7.0000000000000007E-2</v>
      </c>
    </row>
    <row r="8" spans="1:14" x14ac:dyDescent="0.25">
      <c r="A8" s="4" t="s">
        <v>6</v>
      </c>
      <c r="B8" s="16">
        <v>50000</v>
      </c>
    </row>
    <row r="9" spans="1:14" x14ac:dyDescent="0.25">
      <c r="A9" s="4" t="s">
        <v>14</v>
      </c>
      <c r="B9" s="24">
        <v>10</v>
      </c>
    </row>
    <row r="10" spans="1:14" x14ac:dyDescent="0.25">
      <c r="A10" s="13" t="s">
        <v>4</v>
      </c>
      <c r="B10" s="14">
        <f>FV(B7,B9,0,-B8)</f>
        <v>98357.567864478275</v>
      </c>
    </row>
    <row r="11" spans="1:14" x14ac:dyDescent="0.25">
      <c r="A11" s="4"/>
    </row>
    <row r="12" spans="1:14" x14ac:dyDescent="0.25">
      <c r="A12" s="4"/>
    </row>
    <row r="13" spans="1:14" x14ac:dyDescent="0.25">
      <c r="A13" s="4"/>
    </row>
    <row r="14" spans="1:14" x14ac:dyDescent="0.25">
      <c r="A14" s="4"/>
    </row>
    <row r="15" spans="1:14" x14ac:dyDescent="0.25">
      <c r="A15" s="4"/>
    </row>
  </sheetData>
  <mergeCells count="3">
    <mergeCell ref="A1:D1"/>
    <mergeCell ref="A3:D3"/>
    <mergeCell ref="A5:D5"/>
  </mergeCells>
  <printOptions horizontalCentered="1"/>
  <pageMargins left="0.45" right="0.45" top="0.45" bottom="0.45" header="0.3" footer="0.3"/>
  <pageSetup fitToHeight="0" orientation="portrait" r:id="rId1"/>
  <headerFooter>
    <oddFooter>&amp;C&amp;10&amp;K00-048© 2016 www.makingyourmoneymatter.com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view="pageLayout" zoomScaleNormal="100" workbookViewId="0">
      <selection activeCell="C16" sqref="C16"/>
    </sheetView>
  </sheetViews>
  <sheetFormatPr defaultRowHeight="15" x14ac:dyDescent="0.25"/>
  <cols>
    <col min="1" max="1" width="9.85546875" style="8" customWidth="1"/>
    <col min="2" max="2" width="6.85546875" style="8" customWidth="1"/>
    <col min="3" max="3" width="25.5703125" style="8" customWidth="1"/>
    <col min="4" max="5" width="21.7109375" style="6" customWidth="1"/>
    <col min="6" max="6" width="15.7109375" customWidth="1"/>
    <col min="7" max="8" width="25.28515625" hidden="1" customWidth="1"/>
  </cols>
  <sheetData>
    <row r="1" spans="1:15" ht="39" customHeight="1" x14ac:dyDescent="0.25">
      <c r="A1" s="29" t="s">
        <v>12</v>
      </c>
      <c r="B1" s="29"/>
      <c r="C1" s="29"/>
      <c r="D1" s="29"/>
      <c r="E1" s="29"/>
    </row>
    <row r="2" spans="1:15" x14ac:dyDescent="0.25">
      <c r="A2" s="28" t="s">
        <v>25</v>
      </c>
      <c r="B2" s="4"/>
      <c r="C2" s="4"/>
      <c r="D2" s="5"/>
      <c r="E2" s="5"/>
      <c r="F2" s="2"/>
      <c r="G2" s="2"/>
      <c r="H2" s="2"/>
      <c r="I2" s="2"/>
      <c r="J2" s="2"/>
      <c r="K2" s="2"/>
      <c r="L2" s="2"/>
      <c r="M2" s="2"/>
      <c r="N2" s="2"/>
      <c r="O2" s="2"/>
    </row>
    <row r="3" spans="1:15" s="1" customFormat="1" ht="15" customHeight="1" x14ac:dyDescent="0.25">
      <c r="A3" s="30" t="s">
        <v>26</v>
      </c>
      <c r="B3" s="30"/>
      <c r="C3" s="30"/>
      <c r="D3" s="30"/>
      <c r="E3" s="30"/>
    </row>
    <row r="4" spans="1:15" x14ac:dyDescent="0.25">
      <c r="A4" s="4"/>
      <c r="B4" s="4"/>
      <c r="C4" s="4"/>
      <c r="D4" s="9"/>
      <c r="E4" s="9"/>
    </row>
    <row r="5" spans="1:15" ht="62.25" customHeight="1" x14ac:dyDescent="0.25">
      <c r="A5" s="31" t="s">
        <v>20</v>
      </c>
      <c r="B5" s="31"/>
      <c r="C5" s="31"/>
      <c r="D5" s="31"/>
      <c r="E5" s="31"/>
    </row>
    <row r="6" spans="1:15" x14ac:dyDescent="0.25">
      <c r="A6" s="19"/>
      <c r="B6" s="19"/>
      <c r="C6" s="19"/>
      <c r="D6" s="19"/>
      <c r="E6" s="19"/>
    </row>
    <row r="7" spans="1:15" s="2" customFormat="1" x14ac:dyDescent="0.25">
      <c r="A7" s="18" t="s">
        <v>9</v>
      </c>
      <c r="B7" s="18"/>
      <c r="C7" s="4"/>
      <c r="D7" s="12">
        <v>7.0000000000000007E-2</v>
      </c>
    </row>
    <row r="8" spans="1:15" s="2" customFormat="1" x14ac:dyDescent="0.25">
      <c r="A8" s="18" t="s">
        <v>8</v>
      </c>
      <c r="B8" s="18"/>
      <c r="C8" s="4"/>
      <c r="D8" s="24">
        <v>20</v>
      </c>
    </row>
    <row r="9" spans="1:15" s="2" customFormat="1" x14ac:dyDescent="0.25">
      <c r="A9" s="18" t="s">
        <v>7</v>
      </c>
      <c r="B9" s="18"/>
      <c r="C9" s="4"/>
      <c r="D9" s="7">
        <f ca="1">TODAY()</f>
        <v>42681</v>
      </c>
    </row>
    <row r="10" spans="1:15" s="2" customFormat="1" x14ac:dyDescent="0.25">
      <c r="A10" s="4"/>
      <c r="B10" s="4"/>
      <c r="C10" s="4"/>
      <c r="E10" s="11"/>
    </row>
    <row r="11" spans="1:15" x14ac:dyDescent="0.25">
      <c r="A11" s="32" t="s">
        <v>15</v>
      </c>
      <c r="B11" s="32"/>
      <c r="C11" s="32"/>
      <c r="D11" s="9" t="s">
        <v>2</v>
      </c>
      <c r="E11" s="9" t="s">
        <v>3</v>
      </c>
      <c r="G11" s="9" t="s">
        <v>23</v>
      </c>
      <c r="H11" s="9" t="s">
        <v>24</v>
      </c>
    </row>
    <row r="12" spans="1:15" x14ac:dyDescent="0.25">
      <c r="A12" s="1">
        <f ca="1">YEAR(D9)</f>
        <v>2016</v>
      </c>
      <c r="B12" s="1">
        <v>1</v>
      </c>
      <c r="C12" s="17" t="s">
        <v>21</v>
      </c>
      <c r="D12" s="20">
        <v>5500</v>
      </c>
      <c r="E12" s="20">
        <v>5500</v>
      </c>
      <c r="G12" s="20">
        <f>PV($D$7,0,0,-D12,1)</f>
        <v>5500</v>
      </c>
      <c r="H12" s="20">
        <f>PV($D$7,$B12,0,-E12,0)</f>
        <v>5140.1869158878499</v>
      </c>
    </row>
    <row r="13" spans="1:15" x14ac:dyDescent="0.25">
      <c r="A13" s="1">
        <f ca="1">A12+1</f>
        <v>2017</v>
      </c>
      <c r="B13" s="1">
        <v>2</v>
      </c>
      <c r="C13" s="17" t="s">
        <v>21</v>
      </c>
      <c r="D13" s="20">
        <v>5500</v>
      </c>
      <c r="E13" s="20">
        <v>5500</v>
      </c>
      <c r="G13" s="20">
        <f>PV($D$7,$B12,0,-D13,0)</f>
        <v>5140.1869158878499</v>
      </c>
      <c r="H13" s="20">
        <f>PV($D$7,$B13,0,-E13,0)</f>
        <v>4803.9130055026635</v>
      </c>
    </row>
    <row r="14" spans="1:15" x14ac:dyDescent="0.25">
      <c r="A14" s="1">
        <f t="shared" ref="A14:A41" ca="1" si="0">A13+1</f>
        <v>2018</v>
      </c>
      <c r="B14" s="1">
        <v>3</v>
      </c>
      <c r="C14" s="17" t="s">
        <v>21</v>
      </c>
      <c r="D14" s="20">
        <v>5500</v>
      </c>
      <c r="E14" s="20">
        <v>5500</v>
      </c>
      <c r="G14" s="20">
        <f t="shared" ref="G14:G31" si="1">PV($D$7,$B13,0,-D14,0)</f>
        <v>4803.9130055026635</v>
      </c>
      <c r="H14" s="20">
        <f t="shared" ref="H14:H41" si="2">PV($D$7,$B14,0,-E14,0)</f>
        <v>4489.6383228996856</v>
      </c>
    </row>
    <row r="15" spans="1:15" x14ac:dyDescent="0.25">
      <c r="A15" s="1">
        <f t="shared" ca="1" si="0"/>
        <v>2019</v>
      </c>
      <c r="B15" s="1">
        <v>4</v>
      </c>
      <c r="C15" s="17" t="s">
        <v>21</v>
      </c>
      <c r="D15" s="20">
        <v>5500</v>
      </c>
      <c r="E15" s="20">
        <v>5500</v>
      </c>
      <c r="G15" s="20">
        <f t="shared" si="1"/>
        <v>4489.6383228996856</v>
      </c>
      <c r="H15" s="20">
        <f t="shared" si="2"/>
        <v>4195.9236662613885</v>
      </c>
    </row>
    <row r="16" spans="1:15" x14ac:dyDescent="0.25">
      <c r="A16" s="1">
        <f t="shared" ca="1" si="0"/>
        <v>2020</v>
      </c>
      <c r="B16" s="1">
        <v>5</v>
      </c>
      <c r="C16" s="17" t="s">
        <v>21</v>
      </c>
      <c r="D16" s="20">
        <v>5500</v>
      </c>
      <c r="E16" s="20">
        <v>5500</v>
      </c>
      <c r="G16" s="20">
        <f t="shared" si="1"/>
        <v>4195.9236662613885</v>
      </c>
      <c r="H16" s="20">
        <f t="shared" si="2"/>
        <v>3921.4239871601758</v>
      </c>
    </row>
    <row r="17" spans="1:8" x14ac:dyDescent="0.25">
      <c r="A17" s="1">
        <f t="shared" ca="1" si="0"/>
        <v>2021</v>
      </c>
      <c r="B17" s="1">
        <v>6</v>
      </c>
      <c r="C17" s="17" t="s">
        <v>21</v>
      </c>
      <c r="D17" s="20">
        <v>5500</v>
      </c>
      <c r="E17" s="20">
        <v>5500</v>
      </c>
      <c r="G17" s="20">
        <f t="shared" si="1"/>
        <v>3921.4239871601758</v>
      </c>
      <c r="H17" s="20">
        <f t="shared" si="2"/>
        <v>3664.8822309908192</v>
      </c>
    </row>
    <row r="18" spans="1:8" x14ac:dyDescent="0.25">
      <c r="A18" s="1">
        <f t="shared" ca="1" si="0"/>
        <v>2022</v>
      </c>
      <c r="B18" s="1">
        <v>7</v>
      </c>
      <c r="C18" s="17" t="s">
        <v>21</v>
      </c>
      <c r="D18" s="20">
        <v>5500</v>
      </c>
      <c r="E18" s="20">
        <v>5500</v>
      </c>
      <c r="G18" s="20">
        <f t="shared" si="1"/>
        <v>3664.8822309908192</v>
      </c>
      <c r="H18" s="20">
        <f t="shared" si="2"/>
        <v>3425.1235803652512</v>
      </c>
    </row>
    <row r="19" spans="1:8" x14ac:dyDescent="0.25">
      <c r="A19" s="1">
        <f t="shared" ca="1" si="0"/>
        <v>2023</v>
      </c>
      <c r="B19" s="1">
        <v>8</v>
      </c>
      <c r="C19" s="17" t="s">
        <v>21</v>
      </c>
      <c r="D19" s="20">
        <v>5500</v>
      </c>
      <c r="E19" s="20">
        <v>5500</v>
      </c>
      <c r="G19" s="20">
        <f t="shared" si="1"/>
        <v>3425.1235803652512</v>
      </c>
      <c r="H19" s="20">
        <f t="shared" si="2"/>
        <v>3201.0500751077116</v>
      </c>
    </row>
    <row r="20" spans="1:8" x14ac:dyDescent="0.25">
      <c r="A20" s="1">
        <f t="shared" ca="1" si="0"/>
        <v>2024</v>
      </c>
      <c r="B20" s="1">
        <v>9</v>
      </c>
      <c r="C20" s="17" t="s">
        <v>21</v>
      </c>
      <c r="D20" s="20">
        <v>5500</v>
      </c>
      <c r="E20" s="20">
        <v>5500</v>
      </c>
      <c r="G20" s="20">
        <f t="shared" si="1"/>
        <v>3201.0500751077116</v>
      </c>
      <c r="H20" s="20">
        <f t="shared" si="2"/>
        <v>2991.6355842128141</v>
      </c>
    </row>
    <row r="21" spans="1:8" x14ac:dyDescent="0.25">
      <c r="A21" s="1">
        <f t="shared" ca="1" si="0"/>
        <v>2025</v>
      </c>
      <c r="B21" s="1">
        <v>10</v>
      </c>
      <c r="C21" s="17" t="s">
        <v>21</v>
      </c>
      <c r="D21" s="20">
        <v>5500</v>
      </c>
      <c r="E21" s="20">
        <v>5500</v>
      </c>
      <c r="G21" s="20">
        <f t="shared" si="1"/>
        <v>2991.6355842128141</v>
      </c>
      <c r="H21" s="20">
        <f t="shared" si="2"/>
        <v>2795.9211067409478</v>
      </c>
    </row>
    <row r="22" spans="1:8" x14ac:dyDescent="0.25">
      <c r="A22" s="1">
        <f t="shared" ca="1" si="0"/>
        <v>2026</v>
      </c>
      <c r="B22" s="1">
        <v>11</v>
      </c>
      <c r="C22" s="17" t="s">
        <v>21</v>
      </c>
      <c r="D22" s="20">
        <v>6500</v>
      </c>
      <c r="E22" s="20">
        <v>6500</v>
      </c>
      <c r="G22" s="20">
        <f t="shared" si="1"/>
        <v>3304.2703988756657</v>
      </c>
      <c r="H22" s="20">
        <f t="shared" si="2"/>
        <v>3088.1031765193134</v>
      </c>
    </row>
    <row r="23" spans="1:8" x14ac:dyDescent="0.25">
      <c r="A23" s="1">
        <f t="shared" ca="1" si="0"/>
        <v>2027</v>
      </c>
      <c r="B23" s="1">
        <v>12</v>
      </c>
      <c r="C23" s="17" t="s">
        <v>21</v>
      </c>
      <c r="D23" s="20">
        <v>6500</v>
      </c>
      <c r="E23" s="20">
        <v>6500</v>
      </c>
      <c r="G23" s="20">
        <f t="shared" si="1"/>
        <v>3088.1031765193134</v>
      </c>
      <c r="H23" s="20">
        <f t="shared" si="2"/>
        <v>2886.0777350647795</v>
      </c>
    </row>
    <row r="24" spans="1:8" x14ac:dyDescent="0.25">
      <c r="A24" s="1">
        <f t="shared" ca="1" si="0"/>
        <v>2028</v>
      </c>
      <c r="B24" s="1">
        <v>13</v>
      </c>
      <c r="C24" s="17" t="s">
        <v>21</v>
      </c>
      <c r="D24" s="20">
        <v>6500</v>
      </c>
      <c r="E24" s="20">
        <v>6500</v>
      </c>
      <c r="G24" s="20">
        <f t="shared" si="1"/>
        <v>2886.0777350647795</v>
      </c>
      <c r="H24" s="20">
        <f t="shared" si="2"/>
        <v>2697.2689112754947</v>
      </c>
    </row>
    <row r="25" spans="1:8" x14ac:dyDescent="0.25">
      <c r="A25" s="1">
        <f t="shared" ca="1" si="0"/>
        <v>2029</v>
      </c>
      <c r="B25" s="1">
        <v>14</v>
      </c>
      <c r="C25" s="17" t="s">
        <v>21</v>
      </c>
      <c r="D25" s="20">
        <v>6500</v>
      </c>
      <c r="E25" s="20">
        <v>6500</v>
      </c>
      <c r="G25" s="20">
        <f t="shared" si="1"/>
        <v>2697.2689112754947</v>
      </c>
      <c r="H25" s="20">
        <f t="shared" si="2"/>
        <v>2520.8120666126119</v>
      </c>
    </row>
    <row r="26" spans="1:8" x14ac:dyDescent="0.25">
      <c r="A26" s="1">
        <f t="shared" ca="1" si="0"/>
        <v>2030</v>
      </c>
      <c r="B26" s="1">
        <v>15</v>
      </c>
      <c r="C26" s="17" t="s">
        <v>21</v>
      </c>
      <c r="D26" s="20">
        <v>6500</v>
      </c>
      <c r="E26" s="20">
        <v>6500</v>
      </c>
      <c r="G26" s="20">
        <f t="shared" si="1"/>
        <v>2520.8120666126119</v>
      </c>
      <c r="H26" s="20">
        <f t="shared" si="2"/>
        <v>2355.8991276753377</v>
      </c>
    </row>
    <row r="27" spans="1:8" x14ac:dyDescent="0.25">
      <c r="A27" s="1">
        <f t="shared" ca="1" si="0"/>
        <v>2031</v>
      </c>
      <c r="B27" s="1">
        <v>16</v>
      </c>
      <c r="C27" s="17" t="s">
        <v>21</v>
      </c>
      <c r="D27" s="20">
        <v>6500</v>
      </c>
      <c r="E27" s="20">
        <v>6500</v>
      </c>
      <c r="G27" s="20">
        <f t="shared" si="1"/>
        <v>2355.8991276753377</v>
      </c>
      <c r="H27" s="20">
        <f t="shared" si="2"/>
        <v>2201.7748856778862</v>
      </c>
    </row>
    <row r="28" spans="1:8" x14ac:dyDescent="0.25">
      <c r="A28" s="1">
        <f t="shared" ca="1" si="0"/>
        <v>2032</v>
      </c>
      <c r="B28" s="1">
        <v>17</v>
      </c>
      <c r="C28" s="17" t="s">
        <v>21</v>
      </c>
      <c r="D28" s="20">
        <v>6500</v>
      </c>
      <c r="E28" s="20">
        <v>6500</v>
      </c>
      <c r="G28" s="20">
        <f t="shared" si="1"/>
        <v>2201.7748856778862</v>
      </c>
      <c r="H28" s="20">
        <f t="shared" si="2"/>
        <v>2057.733538016716</v>
      </c>
    </row>
    <row r="29" spans="1:8" x14ac:dyDescent="0.25">
      <c r="A29" s="1">
        <f t="shared" ca="1" si="0"/>
        <v>2033</v>
      </c>
      <c r="B29" s="1">
        <v>18</v>
      </c>
      <c r="C29" s="17" t="s">
        <v>21</v>
      </c>
      <c r="D29" s="20">
        <v>6500</v>
      </c>
      <c r="E29" s="20">
        <v>6500</v>
      </c>
      <c r="G29" s="20">
        <f t="shared" si="1"/>
        <v>2057.733538016716</v>
      </c>
      <c r="H29" s="20">
        <f t="shared" si="2"/>
        <v>1923.1154560903888</v>
      </c>
    </row>
    <row r="30" spans="1:8" x14ac:dyDescent="0.25">
      <c r="A30" s="1">
        <f t="shared" ca="1" si="0"/>
        <v>2034</v>
      </c>
      <c r="B30" s="1">
        <v>19</v>
      </c>
      <c r="C30" s="17" t="s">
        <v>21</v>
      </c>
      <c r="D30" s="20">
        <v>6500</v>
      </c>
      <c r="E30" s="20">
        <v>6500</v>
      </c>
      <c r="G30" s="20">
        <f t="shared" si="1"/>
        <v>1923.1154560903888</v>
      </c>
      <c r="H30" s="20">
        <f t="shared" si="2"/>
        <v>1797.3041645704566</v>
      </c>
    </row>
    <row r="31" spans="1:8" x14ac:dyDescent="0.25">
      <c r="A31" s="1">
        <f t="shared" ca="1" si="0"/>
        <v>2035</v>
      </c>
      <c r="B31" s="1">
        <v>20</v>
      </c>
      <c r="C31" s="17" t="s">
        <v>21</v>
      </c>
      <c r="D31" s="20">
        <v>6500</v>
      </c>
      <c r="E31" s="20">
        <v>6500</v>
      </c>
      <c r="G31" s="20">
        <f t="shared" si="1"/>
        <v>1797.3041645704566</v>
      </c>
      <c r="H31" s="20">
        <f t="shared" si="2"/>
        <v>1679.7235182901466</v>
      </c>
    </row>
    <row r="32" spans="1:8" x14ac:dyDescent="0.25">
      <c r="A32" s="1">
        <f t="shared" ca="1" si="0"/>
        <v>2036</v>
      </c>
      <c r="B32" s="1">
        <v>21</v>
      </c>
      <c r="C32" s="17" t="s">
        <v>21</v>
      </c>
      <c r="D32" s="20"/>
      <c r="E32" s="20"/>
      <c r="G32" s="20">
        <f>FV($D$7,$D$8-B31,0,-D32,1)</f>
        <v>0</v>
      </c>
      <c r="H32" s="20">
        <f t="shared" si="2"/>
        <v>0</v>
      </c>
    </row>
    <row r="33" spans="1:8" x14ac:dyDescent="0.25">
      <c r="A33" s="1">
        <f t="shared" ca="1" si="0"/>
        <v>2037</v>
      </c>
      <c r="B33" s="1">
        <v>22</v>
      </c>
      <c r="C33" s="17" t="s">
        <v>21</v>
      </c>
      <c r="D33" s="20"/>
      <c r="E33" s="20"/>
      <c r="G33" s="20">
        <f t="shared" ref="G33:G41" si="3">FV($D$7,$D$8-B32,0,-D33,1)</f>
        <v>0</v>
      </c>
      <c r="H33" s="20">
        <f t="shared" si="2"/>
        <v>0</v>
      </c>
    </row>
    <row r="34" spans="1:8" x14ac:dyDescent="0.25">
      <c r="A34" s="1">
        <f t="shared" ca="1" si="0"/>
        <v>2038</v>
      </c>
      <c r="B34" s="1">
        <v>23</v>
      </c>
      <c r="C34" s="17" t="s">
        <v>21</v>
      </c>
      <c r="D34" s="20"/>
      <c r="E34" s="20"/>
      <c r="G34" s="20">
        <f t="shared" si="3"/>
        <v>0</v>
      </c>
      <c r="H34" s="20">
        <f t="shared" si="2"/>
        <v>0</v>
      </c>
    </row>
    <row r="35" spans="1:8" x14ac:dyDescent="0.25">
      <c r="A35" s="1">
        <f t="shared" ca="1" si="0"/>
        <v>2039</v>
      </c>
      <c r="B35" s="1">
        <v>24</v>
      </c>
      <c r="C35" s="17" t="s">
        <v>21</v>
      </c>
      <c r="D35" s="20"/>
      <c r="E35" s="20"/>
      <c r="G35" s="20">
        <f t="shared" si="3"/>
        <v>0</v>
      </c>
      <c r="H35" s="20">
        <f t="shared" si="2"/>
        <v>0</v>
      </c>
    </row>
    <row r="36" spans="1:8" x14ac:dyDescent="0.25">
      <c r="A36" s="1">
        <f t="shared" ca="1" si="0"/>
        <v>2040</v>
      </c>
      <c r="B36" s="1">
        <v>25</v>
      </c>
      <c r="C36" s="17" t="s">
        <v>21</v>
      </c>
      <c r="D36" s="20"/>
      <c r="E36" s="20"/>
      <c r="G36" s="20">
        <f t="shared" si="3"/>
        <v>0</v>
      </c>
      <c r="H36" s="20">
        <f t="shared" si="2"/>
        <v>0</v>
      </c>
    </row>
    <row r="37" spans="1:8" x14ac:dyDescent="0.25">
      <c r="A37" s="1">
        <f t="shared" ca="1" si="0"/>
        <v>2041</v>
      </c>
      <c r="B37" s="1">
        <v>26</v>
      </c>
      <c r="C37" s="17" t="s">
        <v>21</v>
      </c>
      <c r="D37" s="20"/>
      <c r="E37" s="20"/>
      <c r="G37" s="20">
        <f t="shared" si="3"/>
        <v>0</v>
      </c>
      <c r="H37" s="20">
        <f t="shared" si="2"/>
        <v>0</v>
      </c>
    </row>
    <row r="38" spans="1:8" x14ac:dyDescent="0.25">
      <c r="A38" s="1">
        <f t="shared" ca="1" si="0"/>
        <v>2042</v>
      </c>
      <c r="B38" s="1">
        <v>27</v>
      </c>
      <c r="C38" s="17" t="s">
        <v>21</v>
      </c>
      <c r="D38" s="20"/>
      <c r="E38" s="20"/>
      <c r="G38" s="20">
        <f t="shared" si="3"/>
        <v>0</v>
      </c>
      <c r="H38" s="20">
        <f t="shared" si="2"/>
        <v>0</v>
      </c>
    </row>
    <row r="39" spans="1:8" x14ac:dyDescent="0.25">
      <c r="A39" s="1">
        <f t="shared" ca="1" si="0"/>
        <v>2043</v>
      </c>
      <c r="B39" s="1">
        <v>28</v>
      </c>
      <c r="C39" s="17" t="s">
        <v>21</v>
      </c>
      <c r="D39" s="20"/>
      <c r="E39" s="20"/>
      <c r="G39" s="20">
        <f t="shared" si="3"/>
        <v>0</v>
      </c>
      <c r="H39" s="20">
        <f t="shared" si="2"/>
        <v>0</v>
      </c>
    </row>
    <row r="40" spans="1:8" x14ac:dyDescent="0.25">
      <c r="A40" s="1">
        <f t="shared" ca="1" si="0"/>
        <v>2044</v>
      </c>
      <c r="B40" s="1">
        <v>29</v>
      </c>
      <c r="C40" s="17" t="s">
        <v>21</v>
      </c>
      <c r="D40" s="20"/>
      <c r="E40" s="20"/>
      <c r="G40" s="20">
        <f t="shared" si="3"/>
        <v>0</v>
      </c>
      <c r="H40" s="20">
        <f t="shared" si="2"/>
        <v>0</v>
      </c>
    </row>
    <row r="41" spans="1:8" x14ac:dyDescent="0.25">
      <c r="A41" s="1">
        <f t="shared" ca="1" si="0"/>
        <v>2045</v>
      </c>
      <c r="B41" s="1">
        <v>30</v>
      </c>
      <c r="C41" s="17" t="s">
        <v>21</v>
      </c>
      <c r="D41" s="20"/>
      <c r="E41" s="20"/>
      <c r="G41" s="20">
        <f t="shared" si="3"/>
        <v>0</v>
      </c>
      <c r="H41" s="20">
        <f t="shared" si="2"/>
        <v>0</v>
      </c>
    </row>
    <row r="42" spans="1:8" x14ac:dyDescent="0.25">
      <c r="C42" s="10" t="s">
        <v>5</v>
      </c>
      <c r="D42" s="25">
        <f>SUM(D12:D41)</f>
        <v>120000</v>
      </c>
      <c r="E42" s="25">
        <f>SUM(E12:E41)</f>
        <v>120000</v>
      </c>
      <c r="G42" s="21">
        <f>SUM(G12:G41)</f>
        <v>66166.136828767005</v>
      </c>
      <c r="H42" s="21">
        <f>SUM(H12:H41)</f>
        <v>61837.511054922434</v>
      </c>
    </row>
    <row r="43" spans="1:8" x14ac:dyDescent="0.25">
      <c r="C43" s="10"/>
      <c r="D43" s="26"/>
      <c r="E43" s="26"/>
      <c r="G43" s="26"/>
      <c r="H43" s="26"/>
    </row>
    <row r="44" spans="1:8" x14ac:dyDescent="0.25">
      <c r="A44" s="23" t="s">
        <v>22</v>
      </c>
      <c r="B44" s="23"/>
      <c r="C44" s="22"/>
      <c r="D44" s="27">
        <f>FV($D$7,$D$8,0,-G42,0)</f>
        <v>256042.07162901424</v>
      </c>
      <c r="E44" s="27">
        <f>FV($D$7,$D$8,0,-H42,0)</f>
        <v>239291.65572805071</v>
      </c>
    </row>
  </sheetData>
  <mergeCells count="4">
    <mergeCell ref="A3:E3"/>
    <mergeCell ref="A5:E5"/>
    <mergeCell ref="A11:C11"/>
    <mergeCell ref="A1:E1"/>
  </mergeCells>
  <printOptions horizontalCentered="1"/>
  <pageMargins left="0.45" right="0.45" top="0.45" bottom="0.45" header="0.3" footer="0.3"/>
  <pageSetup fitToHeight="0" orientation="portrait" r:id="rId1"/>
  <headerFooter>
    <oddFooter>&amp;C&amp;10&amp;K00-048© 2016 www.makingyourmoneymatter.com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view="pageLayout" zoomScaleNormal="100" workbookViewId="0">
      <selection activeCell="C14" sqref="C14"/>
    </sheetView>
  </sheetViews>
  <sheetFormatPr defaultRowHeight="15" x14ac:dyDescent="0.25"/>
  <cols>
    <col min="1" max="1" width="25.7109375" style="8" bestFit="1" customWidth="1"/>
    <col min="2" max="2" width="26" style="6" customWidth="1"/>
    <col min="3" max="3" width="21.7109375" style="6" customWidth="1"/>
    <col min="4" max="4" width="21.5703125" customWidth="1"/>
  </cols>
  <sheetData>
    <row r="1" spans="1:14" ht="37.5" customHeight="1" x14ac:dyDescent="0.25">
      <c r="A1" s="29" t="s">
        <v>12</v>
      </c>
      <c r="B1" s="29"/>
      <c r="C1" s="29"/>
      <c r="D1" s="29"/>
    </row>
    <row r="2" spans="1:14" ht="16.5" customHeight="1" x14ac:dyDescent="0.25">
      <c r="A2" s="28" t="s">
        <v>25</v>
      </c>
      <c r="B2" s="5"/>
      <c r="C2" s="5"/>
      <c r="D2" s="3"/>
      <c r="E2" s="2"/>
      <c r="F2" s="2"/>
      <c r="G2" s="2"/>
      <c r="H2" s="2"/>
      <c r="I2" s="2"/>
      <c r="J2" s="2"/>
      <c r="K2" s="2"/>
      <c r="L2" s="2"/>
      <c r="M2" s="2"/>
      <c r="N2" s="2"/>
    </row>
    <row r="3" spans="1:14" s="1" customFormat="1" x14ac:dyDescent="0.25">
      <c r="A3" s="30" t="s">
        <v>30</v>
      </c>
      <c r="B3" s="30"/>
      <c r="C3" s="30"/>
      <c r="D3" s="30"/>
    </row>
    <row r="4" spans="1:14" x14ac:dyDescent="0.25">
      <c r="A4" s="4"/>
      <c r="B4" s="9"/>
      <c r="C4" s="9"/>
    </row>
    <row r="5" spans="1:14" ht="62.25" customHeight="1" x14ac:dyDescent="0.25">
      <c r="A5" s="31" t="s">
        <v>27</v>
      </c>
      <c r="B5" s="31"/>
      <c r="C5" s="31"/>
      <c r="D5" s="31"/>
    </row>
    <row r="6" spans="1:14" x14ac:dyDescent="0.25">
      <c r="A6" s="4"/>
      <c r="B6" s="9"/>
      <c r="C6" s="9"/>
    </row>
    <row r="7" spans="1:14" s="2" customFormat="1" x14ac:dyDescent="0.25">
      <c r="A7" s="4" t="s">
        <v>10</v>
      </c>
      <c r="B7" s="12">
        <v>7.0000000000000007E-2</v>
      </c>
    </row>
    <row r="8" spans="1:14" s="2" customFormat="1" x14ac:dyDescent="0.25">
      <c r="A8" s="4" t="s">
        <v>31</v>
      </c>
      <c r="B8" s="12">
        <v>0</v>
      </c>
    </row>
    <row r="9" spans="1:14" s="2" customFormat="1" x14ac:dyDescent="0.25">
      <c r="A9" s="4" t="s">
        <v>6</v>
      </c>
      <c r="B9" s="16">
        <v>100000</v>
      </c>
    </row>
    <row r="10" spans="1:14" s="2" customFormat="1" x14ac:dyDescent="0.25">
      <c r="A10" s="4" t="s">
        <v>14</v>
      </c>
      <c r="B10" s="24">
        <v>20</v>
      </c>
    </row>
    <row r="11" spans="1:14" s="2" customFormat="1" x14ac:dyDescent="0.25">
      <c r="A11" s="4"/>
      <c r="B11" s="15"/>
    </row>
    <row r="12" spans="1:14" x14ac:dyDescent="0.25">
      <c r="A12" s="10" t="s">
        <v>29</v>
      </c>
      <c r="C12"/>
    </row>
    <row r="13" spans="1:14" x14ac:dyDescent="0.25">
      <c r="A13" s="13" t="s">
        <v>17</v>
      </c>
      <c r="B13" s="14">
        <f>PMT($B$7,$B$10,$B$8,-$B$9,1)</f>
        <v>2279.7126862855794</v>
      </c>
    </row>
    <row r="14" spans="1:14" x14ac:dyDescent="0.25">
      <c r="A14" s="13" t="s">
        <v>18</v>
      </c>
      <c r="B14" s="14">
        <f>PMT($B$7/12,$B$10*12,$B$8,-$B$9,1)</f>
        <v>190.85229721843365</v>
      </c>
    </row>
    <row r="15" spans="1:14" s="2" customFormat="1" x14ac:dyDescent="0.25">
      <c r="A15" s="10"/>
      <c r="B15" s="15"/>
    </row>
    <row r="16" spans="1:14" s="2" customFormat="1" x14ac:dyDescent="0.25">
      <c r="A16" s="10" t="s">
        <v>28</v>
      </c>
      <c r="B16" s="15"/>
    </row>
    <row r="17" spans="1:3" x14ac:dyDescent="0.25">
      <c r="A17" s="13" t="s">
        <v>17</v>
      </c>
      <c r="B17" s="14">
        <f>PMT($B$7,$B$10,$B$8,-$B$9,0)</f>
        <v>2439.2925743255696</v>
      </c>
      <c r="C17"/>
    </row>
    <row r="18" spans="1:3" x14ac:dyDescent="0.25">
      <c r="A18" s="13" t="s">
        <v>18</v>
      </c>
      <c r="B18" s="14">
        <f>PMT($B$7/12,$B$10*12,$B$8,-$B$9,0)</f>
        <v>191.96560228554119</v>
      </c>
      <c r="C18"/>
    </row>
    <row r="19" spans="1:3" x14ac:dyDescent="0.25">
      <c r="A19" s="4"/>
      <c r="C19"/>
    </row>
    <row r="20" spans="1:3" x14ac:dyDescent="0.25">
      <c r="A20" s="4"/>
    </row>
    <row r="21" spans="1:3" x14ac:dyDescent="0.25">
      <c r="A21" s="4"/>
    </row>
  </sheetData>
  <mergeCells count="3">
    <mergeCell ref="A1:D1"/>
    <mergeCell ref="A3:D3"/>
    <mergeCell ref="A5:D5"/>
  </mergeCells>
  <printOptions horizontalCentered="1"/>
  <pageMargins left="0.45" right="0.45" top="0.45" bottom="0.45" header="0.3" footer="0.3"/>
  <pageSetup fitToHeight="0" orientation="portrait" r:id="rId1"/>
  <headerFooter>
    <oddFooter>&amp;C&amp;10&amp;K00-048© 2016 www.makingyourmoneymatter.com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view="pageLayout" zoomScaleNormal="100" workbookViewId="0">
      <selection activeCell="C12" sqref="C12"/>
    </sheetView>
  </sheetViews>
  <sheetFormatPr defaultRowHeight="15" x14ac:dyDescent="0.25"/>
  <cols>
    <col min="1" max="1" width="27.85546875" style="8" customWidth="1"/>
    <col min="2" max="3" width="21.7109375" style="6" customWidth="1"/>
    <col min="4" max="4" width="21.5703125" customWidth="1"/>
  </cols>
  <sheetData>
    <row r="1" spans="1:14" ht="37.5" customHeight="1" x14ac:dyDescent="0.25">
      <c r="A1" s="29" t="s">
        <v>13</v>
      </c>
      <c r="B1" s="29"/>
      <c r="C1" s="29"/>
      <c r="D1" s="29"/>
    </row>
    <row r="2" spans="1:14" ht="16.5" customHeight="1" x14ac:dyDescent="0.25">
      <c r="A2" s="28"/>
      <c r="B2" s="5"/>
      <c r="C2" s="5"/>
      <c r="D2" s="3"/>
      <c r="E2" s="2"/>
      <c r="F2" s="2"/>
      <c r="G2" s="2"/>
      <c r="H2" s="2"/>
      <c r="I2" s="2"/>
      <c r="J2" s="2"/>
      <c r="K2" s="2"/>
      <c r="L2" s="2"/>
      <c r="M2" s="2"/>
      <c r="N2" s="2"/>
    </row>
    <row r="3" spans="1:14" s="1" customFormat="1" x14ac:dyDescent="0.25">
      <c r="A3" s="30" t="s">
        <v>0</v>
      </c>
      <c r="B3" s="30"/>
      <c r="C3" s="30"/>
      <c r="D3" s="30"/>
    </row>
    <row r="4" spans="1:14" x14ac:dyDescent="0.25">
      <c r="A4" s="4"/>
    </row>
    <row r="5" spans="1:14" ht="65.25" customHeight="1" x14ac:dyDescent="0.25">
      <c r="A5" s="31" t="s">
        <v>36</v>
      </c>
      <c r="B5" s="31"/>
      <c r="C5" s="31"/>
      <c r="D5" s="31"/>
    </row>
    <row r="6" spans="1:14" x14ac:dyDescent="0.25">
      <c r="A6" s="4"/>
    </row>
    <row r="7" spans="1:14" x14ac:dyDescent="0.25">
      <c r="A7" s="4" t="s">
        <v>10</v>
      </c>
      <c r="B7" s="12">
        <v>0.05</v>
      </c>
    </row>
    <row r="8" spans="1:14" x14ac:dyDescent="0.25">
      <c r="A8" s="4" t="s">
        <v>6</v>
      </c>
      <c r="B8" s="16">
        <v>15000</v>
      </c>
    </row>
    <row r="9" spans="1:14" x14ac:dyDescent="0.25">
      <c r="A9" s="4" t="s">
        <v>14</v>
      </c>
      <c r="B9" s="24">
        <v>5</v>
      </c>
    </row>
    <row r="10" spans="1:14" x14ac:dyDescent="0.25">
      <c r="A10" s="13" t="s">
        <v>4</v>
      </c>
      <c r="B10" s="14">
        <f>PV(B7,B9,0,-B8)</f>
        <v>11752.892497026884</v>
      </c>
    </row>
    <row r="11" spans="1:14" x14ac:dyDescent="0.25">
      <c r="A11" s="4"/>
    </row>
    <row r="12" spans="1:14" x14ac:dyDescent="0.25">
      <c r="A12" s="4"/>
    </row>
    <row r="13" spans="1:14" x14ac:dyDescent="0.25">
      <c r="A13" s="4"/>
    </row>
    <row r="14" spans="1:14" x14ac:dyDescent="0.25">
      <c r="A14" s="4"/>
    </row>
    <row r="15" spans="1:14" x14ac:dyDescent="0.25">
      <c r="A15" s="4"/>
    </row>
    <row r="16" spans="1:14" x14ac:dyDescent="0.25">
      <c r="A16" s="4"/>
    </row>
  </sheetData>
  <mergeCells count="3">
    <mergeCell ref="A1:D1"/>
    <mergeCell ref="A3:D3"/>
    <mergeCell ref="A5:D5"/>
  </mergeCells>
  <printOptions horizontalCentered="1"/>
  <pageMargins left="0.45" right="0.45" top="0.45" bottom="0.45" header="0.3" footer="0.3"/>
  <pageSetup fitToHeight="0" orientation="portrait" r:id="rId1"/>
  <headerFooter>
    <oddFooter>&amp;C&amp;10&amp;K00-048© 2016 www.makingyourmoneymatter.com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view="pageLayout" zoomScaleNormal="100" workbookViewId="0">
      <selection activeCell="C13" sqref="C13"/>
    </sheetView>
  </sheetViews>
  <sheetFormatPr defaultRowHeight="15" x14ac:dyDescent="0.25"/>
  <cols>
    <col min="1" max="1" width="9.85546875" style="8" customWidth="1"/>
    <col min="2" max="2" width="6.85546875" style="8" customWidth="1"/>
    <col min="3" max="3" width="25.5703125" style="8" customWidth="1"/>
    <col min="4" max="5" width="21.7109375" style="6" customWidth="1"/>
    <col min="6" max="6" width="15.7109375" customWidth="1"/>
    <col min="7" max="8" width="25.28515625" hidden="1" customWidth="1"/>
  </cols>
  <sheetData>
    <row r="1" spans="1:15" ht="39" customHeight="1" x14ac:dyDescent="0.25">
      <c r="A1" s="29" t="s">
        <v>13</v>
      </c>
      <c r="B1" s="29"/>
      <c r="C1" s="29"/>
      <c r="D1" s="29"/>
      <c r="E1" s="29"/>
    </row>
    <row r="2" spans="1:15" x14ac:dyDescent="0.25">
      <c r="A2" s="28" t="s">
        <v>25</v>
      </c>
      <c r="B2" s="4"/>
      <c r="C2" s="4"/>
      <c r="D2" s="5"/>
      <c r="E2" s="5"/>
      <c r="F2" s="2"/>
      <c r="G2" s="2"/>
      <c r="H2" s="2"/>
      <c r="I2" s="2"/>
      <c r="J2" s="2"/>
      <c r="K2" s="2"/>
      <c r="L2" s="2"/>
      <c r="M2" s="2"/>
      <c r="N2" s="2"/>
      <c r="O2" s="2"/>
    </row>
    <row r="3" spans="1:15" s="1" customFormat="1" ht="15" customHeight="1" x14ac:dyDescent="0.25">
      <c r="A3" s="30" t="s">
        <v>1</v>
      </c>
      <c r="B3" s="30"/>
      <c r="C3" s="30"/>
      <c r="D3" s="30"/>
      <c r="E3" s="30"/>
    </row>
    <row r="4" spans="1:15" x14ac:dyDescent="0.25">
      <c r="A4" s="4"/>
      <c r="B4" s="4"/>
      <c r="C4" s="4"/>
      <c r="D4" s="9"/>
      <c r="E4" s="9"/>
    </row>
    <row r="5" spans="1:15" ht="62.25" customHeight="1" x14ac:dyDescent="0.25">
      <c r="A5" s="31" t="s">
        <v>33</v>
      </c>
      <c r="B5" s="31"/>
      <c r="C5" s="31"/>
      <c r="D5" s="31"/>
      <c r="E5" s="31"/>
    </row>
    <row r="6" spans="1:15" ht="8.25" customHeight="1" x14ac:dyDescent="0.25">
      <c r="A6" s="19"/>
      <c r="B6" s="19"/>
      <c r="C6" s="19"/>
      <c r="D6" s="19"/>
      <c r="E6" s="19"/>
    </row>
    <row r="7" spans="1:15" s="2" customFormat="1" x14ac:dyDescent="0.25">
      <c r="A7" s="18" t="s">
        <v>9</v>
      </c>
      <c r="B7" s="18"/>
      <c r="C7" s="4"/>
      <c r="D7" s="12">
        <v>7.0000000000000007E-2</v>
      </c>
    </row>
    <row r="8" spans="1:15" s="2" customFormat="1" x14ac:dyDescent="0.25">
      <c r="A8" s="18" t="s">
        <v>8</v>
      </c>
      <c r="B8" s="18"/>
      <c r="C8" s="4"/>
      <c r="D8" s="24">
        <v>15</v>
      </c>
    </row>
    <row r="9" spans="1:15" s="2" customFormat="1" x14ac:dyDescent="0.25">
      <c r="A9" s="18" t="s">
        <v>7</v>
      </c>
      <c r="B9" s="18"/>
      <c r="C9" s="4"/>
      <c r="D9" s="7">
        <f ca="1">TODAY()</f>
        <v>42681</v>
      </c>
    </row>
    <row r="10" spans="1:15" s="2" customFormat="1" x14ac:dyDescent="0.25">
      <c r="A10" s="4"/>
      <c r="B10" s="4"/>
      <c r="C10" s="4"/>
      <c r="E10" s="11"/>
    </row>
    <row r="11" spans="1:15" x14ac:dyDescent="0.25">
      <c r="A11" s="32" t="s">
        <v>15</v>
      </c>
      <c r="B11" s="32"/>
      <c r="C11" s="32"/>
      <c r="D11" s="9" t="s">
        <v>2</v>
      </c>
      <c r="E11" s="9" t="s">
        <v>3</v>
      </c>
      <c r="G11" s="9" t="s">
        <v>23</v>
      </c>
      <c r="H11" s="9" t="s">
        <v>24</v>
      </c>
    </row>
    <row r="12" spans="1:15" x14ac:dyDescent="0.25">
      <c r="A12" s="1">
        <v>2016</v>
      </c>
      <c r="B12" s="1">
        <v>0</v>
      </c>
      <c r="C12" s="17" t="s">
        <v>35</v>
      </c>
      <c r="D12" s="20"/>
      <c r="E12" s="20">
        <v>-20000</v>
      </c>
      <c r="G12" s="20">
        <f>PV($D$7,0,0,-D12,1)</f>
        <v>0</v>
      </c>
      <c r="H12" s="20">
        <f>PV($D$7,$B12,0,-E12,0)</f>
        <v>-20000</v>
      </c>
    </row>
    <row r="13" spans="1:15" x14ac:dyDescent="0.25">
      <c r="A13" s="1">
        <f ca="1">YEAR(D9)</f>
        <v>2016</v>
      </c>
      <c r="B13" s="1">
        <v>1</v>
      </c>
      <c r="C13" s="17" t="s">
        <v>21</v>
      </c>
      <c r="D13" s="20"/>
      <c r="E13" s="20">
        <v>2500</v>
      </c>
      <c r="G13" s="20">
        <f>PV($D$7,0,0,-D13,1)</f>
        <v>0</v>
      </c>
      <c r="H13" s="20">
        <f>PV($D$7,$B13,0,-E13,0)</f>
        <v>2336.4485981308408</v>
      </c>
    </row>
    <row r="14" spans="1:15" x14ac:dyDescent="0.25">
      <c r="A14" s="1">
        <f ca="1">A13+1</f>
        <v>2017</v>
      </c>
      <c r="B14" s="1">
        <v>2</v>
      </c>
      <c r="C14" s="17" t="s">
        <v>21</v>
      </c>
      <c r="D14" s="20"/>
      <c r="E14" s="20">
        <v>2500</v>
      </c>
      <c r="G14" s="20">
        <f>PV($D$7,$B13,0,-D14,0)</f>
        <v>0</v>
      </c>
      <c r="H14" s="20">
        <f>PV($D$7,$B14,0,-E14,0)</f>
        <v>2183.5968206830289</v>
      </c>
    </row>
    <row r="15" spans="1:15" x14ac:dyDescent="0.25">
      <c r="A15" s="1">
        <f t="shared" ref="A15:A42" ca="1" si="0">A14+1</f>
        <v>2018</v>
      </c>
      <c r="B15" s="1">
        <v>3</v>
      </c>
      <c r="C15" s="17" t="s">
        <v>21</v>
      </c>
      <c r="D15" s="20"/>
      <c r="E15" s="20">
        <v>2500</v>
      </c>
      <c r="G15" s="20">
        <f t="shared" ref="G15:G32" si="1">PV($D$7,$B14,0,-D15,0)</f>
        <v>0</v>
      </c>
      <c r="H15" s="20">
        <f t="shared" ref="H15:H42" si="2">PV($D$7,$B15,0,-E15,0)</f>
        <v>2040.7446922271299</v>
      </c>
    </row>
    <row r="16" spans="1:15" x14ac:dyDescent="0.25">
      <c r="A16" s="1">
        <f t="shared" ca="1" si="0"/>
        <v>2019</v>
      </c>
      <c r="B16" s="1">
        <v>4</v>
      </c>
      <c r="C16" s="17" t="s">
        <v>21</v>
      </c>
      <c r="D16" s="20"/>
      <c r="E16" s="20">
        <v>2500</v>
      </c>
      <c r="G16" s="20">
        <f t="shared" si="1"/>
        <v>0</v>
      </c>
      <c r="H16" s="20">
        <f t="shared" si="2"/>
        <v>1907.238030118813</v>
      </c>
    </row>
    <row r="17" spans="1:8" x14ac:dyDescent="0.25">
      <c r="A17" s="1">
        <f t="shared" ca="1" si="0"/>
        <v>2020</v>
      </c>
      <c r="B17" s="1">
        <v>5</v>
      </c>
      <c r="C17" s="17" t="s">
        <v>21</v>
      </c>
      <c r="D17" s="20"/>
      <c r="E17" s="20">
        <v>2500</v>
      </c>
      <c r="G17" s="20">
        <f t="shared" si="1"/>
        <v>0</v>
      </c>
      <c r="H17" s="20">
        <f t="shared" si="2"/>
        <v>1782.4654487091709</v>
      </c>
    </row>
    <row r="18" spans="1:8" x14ac:dyDescent="0.25">
      <c r="A18" s="1">
        <f t="shared" ca="1" si="0"/>
        <v>2021</v>
      </c>
      <c r="B18" s="1">
        <v>6</v>
      </c>
      <c r="C18" s="17" t="s">
        <v>21</v>
      </c>
      <c r="D18" s="20"/>
      <c r="E18" s="20">
        <v>-5000</v>
      </c>
      <c r="G18" s="20">
        <f t="shared" si="1"/>
        <v>0</v>
      </c>
      <c r="H18" s="20">
        <f t="shared" si="2"/>
        <v>-3331.7111190825626</v>
      </c>
    </row>
    <row r="19" spans="1:8" x14ac:dyDescent="0.25">
      <c r="A19" s="1">
        <f t="shared" ca="1" si="0"/>
        <v>2022</v>
      </c>
      <c r="B19" s="1">
        <v>7</v>
      </c>
      <c r="C19" s="17" t="s">
        <v>21</v>
      </c>
      <c r="D19" s="20"/>
      <c r="E19" s="20">
        <v>3000</v>
      </c>
      <c r="G19" s="20">
        <f t="shared" si="1"/>
        <v>0</v>
      </c>
      <c r="H19" s="20">
        <f t="shared" si="2"/>
        <v>1868.2492256537732</v>
      </c>
    </row>
    <row r="20" spans="1:8" x14ac:dyDescent="0.25">
      <c r="A20" s="1">
        <f t="shared" ca="1" si="0"/>
        <v>2023</v>
      </c>
      <c r="B20" s="1">
        <v>8</v>
      </c>
      <c r="C20" s="17" t="s">
        <v>21</v>
      </c>
      <c r="D20" s="20"/>
      <c r="E20" s="20">
        <v>3000</v>
      </c>
      <c r="G20" s="20">
        <f t="shared" si="1"/>
        <v>0</v>
      </c>
      <c r="H20" s="20">
        <f t="shared" si="2"/>
        <v>1746.0273136951153</v>
      </c>
    </row>
    <row r="21" spans="1:8" x14ac:dyDescent="0.25">
      <c r="A21" s="1">
        <f t="shared" ca="1" si="0"/>
        <v>2024</v>
      </c>
      <c r="B21" s="1">
        <v>9</v>
      </c>
      <c r="C21" s="17" t="s">
        <v>21</v>
      </c>
      <c r="D21" s="20"/>
      <c r="E21" s="20">
        <v>3000</v>
      </c>
      <c r="G21" s="20">
        <f t="shared" si="1"/>
        <v>0</v>
      </c>
      <c r="H21" s="20">
        <f t="shared" si="2"/>
        <v>1631.801227752444</v>
      </c>
    </row>
    <row r="22" spans="1:8" x14ac:dyDescent="0.25">
      <c r="A22" s="1">
        <f t="shared" ca="1" si="0"/>
        <v>2025</v>
      </c>
      <c r="B22" s="1">
        <v>10</v>
      </c>
      <c r="C22" s="17" t="s">
        <v>21</v>
      </c>
      <c r="D22" s="20"/>
      <c r="E22" s="20">
        <v>3000</v>
      </c>
      <c r="G22" s="20">
        <f t="shared" si="1"/>
        <v>0</v>
      </c>
      <c r="H22" s="20">
        <f t="shared" si="2"/>
        <v>1525.0478764041534</v>
      </c>
    </row>
    <row r="23" spans="1:8" x14ac:dyDescent="0.25">
      <c r="A23" s="1">
        <f t="shared" ca="1" si="0"/>
        <v>2026</v>
      </c>
      <c r="B23" s="1">
        <v>11</v>
      </c>
      <c r="C23" s="17" t="s">
        <v>21</v>
      </c>
      <c r="D23" s="20"/>
      <c r="E23" s="20">
        <v>3000</v>
      </c>
      <c r="G23" s="20">
        <f t="shared" si="1"/>
        <v>0</v>
      </c>
      <c r="H23" s="20">
        <f t="shared" si="2"/>
        <v>1425.27838916276</v>
      </c>
    </row>
    <row r="24" spans="1:8" x14ac:dyDescent="0.25">
      <c r="A24" s="1">
        <f t="shared" ca="1" si="0"/>
        <v>2027</v>
      </c>
      <c r="B24" s="1">
        <v>12</v>
      </c>
      <c r="C24" s="17" t="s">
        <v>21</v>
      </c>
      <c r="D24" s="20"/>
      <c r="E24" s="20">
        <v>3000</v>
      </c>
      <c r="G24" s="20">
        <f t="shared" si="1"/>
        <v>0</v>
      </c>
      <c r="H24" s="20">
        <f t="shared" si="2"/>
        <v>1332.0358777222059</v>
      </c>
    </row>
    <row r="25" spans="1:8" x14ac:dyDescent="0.25">
      <c r="A25" s="1">
        <f t="shared" ca="1" si="0"/>
        <v>2028</v>
      </c>
      <c r="B25" s="1">
        <v>13</v>
      </c>
      <c r="C25" s="17" t="s">
        <v>21</v>
      </c>
      <c r="D25" s="20"/>
      <c r="E25" s="20">
        <v>3000</v>
      </c>
      <c r="G25" s="20">
        <f t="shared" si="1"/>
        <v>0</v>
      </c>
      <c r="H25" s="20">
        <f t="shared" si="2"/>
        <v>1244.8933436656127</v>
      </c>
    </row>
    <row r="26" spans="1:8" x14ac:dyDescent="0.25">
      <c r="A26" s="1">
        <f t="shared" ca="1" si="0"/>
        <v>2029</v>
      </c>
      <c r="B26" s="1">
        <v>14</v>
      </c>
      <c r="C26" s="17" t="s">
        <v>21</v>
      </c>
      <c r="D26" s="20"/>
      <c r="E26" s="20">
        <v>3000</v>
      </c>
      <c r="G26" s="20">
        <f t="shared" si="1"/>
        <v>0</v>
      </c>
      <c r="H26" s="20">
        <f t="shared" si="2"/>
        <v>1163.4517230519748</v>
      </c>
    </row>
    <row r="27" spans="1:8" x14ac:dyDescent="0.25">
      <c r="A27" s="1">
        <f t="shared" ca="1" si="0"/>
        <v>2030</v>
      </c>
      <c r="B27" s="1">
        <v>15</v>
      </c>
      <c r="C27" s="17" t="s">
        <v>21</v>
      </c>
      <c r="D27" s="20"/>
      <c r="E27" s="20">
        <v>3000</v>
      </c>
      <c r="G27" s="20">
        <f t="shared" si="1"/>
        <v>0</v>
      </c>
      <c r="H27" s="20">
        <f t="shared" si="2"/>
        <v>1087.3380589270789</v>
      </c>
    </row>
    <row r="28" spans="1:8" x14ac:dyDescent="0.25">
      <c r="A28" s="1">
        <f t="shared" ca="1" si="0"/>
        <v>2031</v>
      </c>
      <c r="B28" s="1">
        <v>16</v>
      </c>
      <c r="C28" s="17" t="s">
        <v>21</v>
      </c>
      <c r="D28" s="20"/>
      <c r="E28" s="20"/>
      <c r="G28" s="20">
        <f t="shared" si="1"/>
        <v>0</v>
      </c>
      <c r="H28" s="20">
        <f t="shared" si="2"/>
        <v>0</v>
      </c>
    </row>
    <row r="29" spans="1:8" x14ac:dyDescent="0.25">
      <c r="A29" s="1">
        <f t="shared" ca="1" si="0"/>
        <v>2032</v>
      </c>
      <c r="B29" s="1">
        <v>17</v>
      </c>
      <c r="C29" s="17" t="s">
        <v>21</v>
      </c>
      <c r="D29" s="20"/>
      <c r="E29" s="20"/>
      <c r="G29" s="20">
        <f t="shared" si="1"/>
        <v>0</v>
      </c>
      <c r="H29" s="20">
        <f t="shared" si="2"/>
        <v>0</v>
      </c>
    </row>
    <row r="30" spans="1:8" x14ac:dyDescent="0.25">
      <c r="A30" s="1">
        <f t="shared" ca="1" si="0"/>
        <v>2033</v>
      </c>
      <c r="B30" s="1">
        <v>18</v>
      </c>
      <c r="C30" s="17" t="s">
        <v>21</v>
      </c>
      <c r="D30" s="20"/>
      <c r="E30" s="20"/>
      <c r="G30" s="20">
        <f t="shared" si="1"/>
        <v>0</v>
      </c>
      <c r="H30" s="20">
        <f t="shared" si="2"/>
        <v>0</v>
      </c>
    </row>
    <row r="31" spans="1:8" x14ac:dyDescent="0.25">
      <c r="A31" s="1">
        <f t="shared" ca="1" si="0"/>
        <v>2034</v>
      </c>
      <c r="B31" s="1">
        <v>19</v>
      </c>
      <c r="C31" s="17" t="s">
        <v>21</v>
      </c>
      <c r="D31" s="20"/>
      <c r="E31" s="20"/>
      <c r="G31" s="20">
        <f t="shared" si="1"/>
        <v>0</v>
      </c>
      <c r="H31" s="20">
        <f t="shared" si="2"/>
        <v>0</v>
      </c>
    </row>
    <row r="32" spans="1:8" x14ac:dyDescent="0.25">
      <c r="A32" s="1">
        <f t="shared" ca="1" si="0"/>
        <v>2035</v>
      </c>
      <c r="B32" s="1">
        <v>20</v>
      </c>
      <c r="C32" s="17" t="s">
        <v>21</v>
      </c>
      <c r="D32" s="20"/>
      <c r="E32" s="20"/>
      <c r="G32" s="20">
        <f t="shared" si="1"/>
        <v>0</v>
      </c>
      <c r="H32" s="20">
        <f t="shared" si="2"/>
        <v>0</v>
      </c>
    </row>
    <row r="33" spans="1:8" x14ac:dyDescent="0.25">
      <c r="A33" s="1">
        <f t="shared" ca="1" si="0"/>
        <v>2036</v>
      </c>
      <c r="B33" s="1">
        <v>21</v>
      </c>
      <c r="C33" s="17" t="s">
        <v>21</v>
      </c>
      <c r="D33" s="20"/>
      <c r="E33" s="20"/>
      <c r="G33" s="20">
        <f>FV($D$7,$D$8-B32,0,-D33,1)</f>
        <v>0</v>
      </c>
      <c r="H33" s="20">
        <f t="shared" si="2"/>
        <v>0</v>
      </c>
    </row>
    <row r="34" spans="1:8" x14ac:dyDescent="0.25">
      <c r="A34" s="1">
        <f t="shared" ca="1" si="0"/>
        <v>2037</v>
      </c>
      <c r="B34" s="1">
        <v>22</v>
      </c>
      <c r="C34" s="17" t="s">
        <v>21</v>
      </c>
      <c r="D34" s="20"/>
      <c r="E34" s="20"/>
      <c r="G34" s="20">
        <f t="shared" ref="G34:G42" si="3">FV($D$7,$D$8-B33,0,-D34,1)</f>
        <v>0</v>
      </c>
      <c r="H34" s="20">
        <f t="shared" si="2"/>
        <v>0</v>
      </c>
    </row>
    <row r="35" spans="1:8" x14ac:dyDescent="0.25">
      <c r="A35" s="1">
        <f t="shared" ca="1" si="0"/>
        <v>2038</v>
      </c>
      <c r="B35" s="1">
        <v>23</v>
      </c>
      <c r="C35" s="17" t="s">
        <v>21</v>
      </c>
      <c r="D35" s="20"/>
      <c r="E35" s="20"/>
      <c r="G35" s="20">
        <f t="shared" si="3"/>
        <v>0</v>
      </c>
      <c r="H35" s="20">
        <f t="shared" si="2"/>
        <v>0</v>
      </c>
    </row>
    <row r="36" spans="1:8" x14ac:dyDescent="0.25">
      <c r="A36" s="1">
        <f t="shared" ca="1" si="0"/>
        <v>2039</v>
      </c>
      <c r="B36" s="1">
        <v>24</v>
      </c>
      <c r="C36" s="17" t="s">
        <v>21</v>
      </c>
      <c r="D36" s="20"/>
      <c r="E36" s="20"/>
      <c r="G36" s="20">
        <f t="shared" si="3"/>
        <v>0</v>
      </c>
      <c r="H36" s="20">
        <f t="shared" si="2"/>
        <v>0</v>
      </c>
    </row>
    <row r="37" spans="1:8" x14ac:dyDescent="0.25">
      <c r="A37" s="1">
        <f t="shared" ca="1" si="0"/>
        <v>2040</v>
      </c>
      <c r="B37" s="1">
        <v>25</v>
      </c>
      <c r="C37" s="17" t="s">
        <v>21</v>
      </c>
      <c r="D37" s="20"/>
      <c r="E37" s="20"/>
      <c r="G37" s="20">
        <f t="shared" si="3"/>
        <v>0</v>
      </c>
      <c r="H37" s="20">
        <f t="shared" si="2"/>
        <v>0</v>
      </c>
    </row>
    <row r="38" spans="1:8" x14ac:dyDescent="0.25">
      <c r="A38" s="1">
        <f t="shared" ca="1" si="0"/>
        <v>2041</v>
      </c>
      <c r="B38" s="1">
        <v>26</v>
      </c>
      <c r="C38" s="17" t="s">
        <v>21</v>
      </c>
      <c r="D38" s="20"/>
      <c r="E38" s="20"/>
      <c r="G38" s="20">
        <f t="shared" si="3"/>
        <v>0</v>
      </c>
      <c r="H38" s="20">
        <f t="shared" si="2"/>
        <v>0</v>
      </c>
    </row>
    <row r="39" spans="1:8" x14ac:dyDescent="0.25">
      <c r="A39" s="1">
        <f t="shared" ca="1" si="0"/>
        <v>2042</v>
      </c>
      <c r="B39" s="1">
        <v>27</v>
      </c>
      <c r="C39" s="17" t="s">
        <v>21</v>
      </c>
      <c r="D39" s="20"/>
      <c r="E39" s="20"/>
      <c r="G39" s="20">
        <f t="shared" si="3"/>
        <v>0</v>
      </c>
      <c r="H39" s="20">
        <f t="shared" si="2"/>
        <v>0</v>
      </c>
    </row>
    <row r="40" spans="1:8" x14ac:dyDescent="0.25">
      <c r="A40" s="1">
        <f t="shared" ca="1" si="0"/>
        <v>2043</v>
      </c>
      <c r="B40" s="1">
        <v>28</v>
      </c>
      <c r="C40" s="17" t="s">
        <v>21</v>
      </c>
      <c r="D40" s="20"/>
      <c r="E40" s="20"/>
      <c r="G40" s="20">
        <f t="shared" si="3"/>
        <v>0</v>
      </c>
      <c r="H40" s="20">
        <f t="shared" si="2"/>
        <v>0</v>
      </c>
    </row>
    <row r="41" spans="1:8" x14ac:dyDescent="0.25">
      <c r="A41" s="1">
        <f t="shared" ca="1" si="0"/>
        <v>2044</v>
      </c>
      <c r="B41" s="1">
        <v>29</v>
      </c>
      <c r="C41" s="17" t="s">
        <v>21</v>
      </c>
      <c r="D41" s="20"/>
      <c r="E41" s="20"/>
      <c r="G41" s="20">
        <f t="shared" si="3"/>
        <v>0</v>
      </c>
      <c r="H41" s="20">
        <f t="shared" si="2"/>
        <v>0</v>
      </c>
    </row>
    <row r="42" spans="1:8" x14ac:dyDescent="0.25">
      <c r="A42" s="1">
        <f t="shared" ca="1" si="0"/>
        <v>2045</v>
      </c>
      <c r="B42" s="1">
        <v>30</v>
      </c>
      <c r="C42" s="17" t="s">
        <v>21</v>
      </c>
      <c r="D42" s="20"/>
      <c r="E42" s="20"/>
      <c r="G42" s="20">
        <f t="shared" si="3"/>
        <v>0</v>
      </c>
      <c r="H42" s="20">
        <f t="shared" si="2"/>
        <v>0</v>
      </c>
    </row>
    <row r="43" spans="1:8" x14ac:dyDescent="0.25">
      <c r="C43" s="10" t="s">
        <v>5</v>
      </c>
      <c r="D43" s="25">
        <f>SUM(D12:D42)</f>
        <v>0</v>
      </c>
      <c r="E43" s="25">
        <f>SUM(E12:E42)</f>
        <v>14500</v>
      </c>
      <c r="G43" s="25">
        <f t="shared" ref="G43:H43" si="4">SUM(G12:G42)</f>
        <v>0</v>
      </c>
      <c r="H43" s="25">
        <f t="shared" si="4"/>
        <v>-57.094493178461107</v>
      </c>
    </row>
    <row r="44" spans="1:8" ht="7.5" customHeight="1" x14ac:dyDescent="0.25">
      <c r="C44" s="10"/>
      <c r="D44" s="26"/>
      <c r="E44" s="26"/>
      <c r="G44" s="26"/>
      <c r="H44" s="26"/>
    </row>
    <row r="45" spans="1:8" x14ac:dyDescent="0.25">
      <c r="A45" s="23" t="s">
        <v>32</v>
      </c>
      <c r="B45" s="23"/>
      <c r="C45" s="22"/>
      <c r="D45" s="27">
        <f>G43</f>
        <v>0</v>
      </c>
      <c r="E45" s="27">
        <f>H43</f>
        <v>-57.094493178461107</v>
      </c>
    </row>
  </sheetData>
  <mergeCells count="4">
    <mergeCell ref="A1:E1"/>
    <mergeCell ref="A5:E5"/>
    <mergeCell ref="A11:C11"/>
    <mergeCell ref="A3:E3"/>
  </mergeCells>
  <printOptions horizontalCentered="1"/>
  <pageMargins left="0.45" right="0.45" top="0.45" bottom="0.45" header="0.3" footer="0.3"/>
  <pageSetup fitToHeight="0" orientation="portrait" r:id="rId1"/>
  <headerFooter>
    <oddFooter>&amp;C&amp;10&amp;K00-048© 2016 www.makingyourmoneymatter.com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view="pageLayout" zoomScaleNormal="100" workbookViewId="0">
      <selection activeCell="B9" sqref="B9"/>
    </sheetView>
  </sheetViews>
  <sheetFormatPr defaultRowHeight="15" x14ac:dyDescent="0.25"/>
  <cols>
    <col min="1" max="1" width="25.7109375" style="8" bestFit="1" customWidth="1"/>
    <col min="2" max="2" width="26" style="6" customWidth="1"/>
    <col min="3" max="3" width="21.7109375" style="6" customWidth="1"/>
    <col min="4" max="4" width="21.5703125" customWidth="1"/>
  </cols>
  <sheetData>
    <row r="1" spans="1:14" ht="37.5" customHeight="1" x14ac:dyDescent="0.25">
      <c r="A1" s="29" t="s">
        <v>13</v>
      </c>
      <c r="B1" s="29"/>
      <c r="C1" s="29"/>
      <c r="D1" s="29"/>
    </row>
    <row r="2" spans="1:14" ht="16.5" customHeight="1" x14ac:dyDescent="0.25">
      <c r="A2" s="28" t="s">
        <v>25</v>
      </c>
      <c r="B2" s="5"/>
      <c r="C2" s="5"/>
      <c r="D2" s="3"/>
      <c r="E2" s="2"/>
      <c r="F2" s="2"/>
      <c r="G2" s="2"/>
      <c r="H2" s="2"/>
      <c r="I2" s="2"/>
      <c r="J2" s="2"/>
      <c r="K2" s="2"/>
      <c r="L2" s="2"/>
      <c r="M2" s="2"/>
      <c r="N2" s="2"/>
    </row>
    <row r="3" spans="1:14" s="1" customFormat="1" x14ac:dyDescent="0.25">
      <c r="A3" s="30" t="s">
        <v>16</v>
      </c>
      <c r="B3" s="30"/>
      <c r="C3" s="30"/>
      <c r="D3" s="30"/>
    </row>
    <row r="4" spans="1:14" x14ac:dyDescent="0.25">
      <c r="A4" s="4"/>
      <c r="B4" s="9"/>
      <c r="C4" s="9"/>
    </row>
    <row r="5" spans="1:14" ht="62.25" customHeight="1" x14ac:dyDescent="0.25">
      <c r="A5" s="31" t="s">
        <v>34</v>
      </c>
      <c r="B5" s="31"/>
      <c r="C5" s="31"/>
      <c r="D5" s="31"/>
    </row>
    <row r="6" spans="1:14" x14ac:dyDescent="0.25">
      <c r="A6" s="4"/>
      <c r="B6" s="9"/>
      <c r="C6" s="9"/>
    </row>
    <row r="7" spans="1:14" s="2" customFormat="1" x14ac:dyDescent="0.25">
      <c r="A7" s="4" t="s">
        <v>10</v>
      </c>
      <c r="B7" s="12">
        <v>3.7999999999999999E-2</v>
      </c>
    </row>
    <row r="8" spans="1:14" s="2" customFormat="1" x14ac:dyDescent="0.25">
      <c r="A8" s="4" t="s">
        <v>31</v>
      </c>
      <c r="B8" s="16">
        <v>20000</v>
      </c>
    </row>
    <row r="9" spans="1:14" s="2" customFormat="1" x14ac:dyDescent="0.25">
      <c r="A9" s="4" t="s">
        <v>14</v>
      </c>
      <c r="B9" s="24">
        <v>5</v>
      </c>
    </row>
    <row r="10" spans="1:14" s="2" customFormat="1" x14ac:dyDescent="0.25">
      <c r="A10" s="4"/>
      <c r="B10" s="15"/>
    </row>
    <row r="11" spans="1:14" x14ac:dyDescent="0.25">
      <c r="A11" s="10" t="s">
        <v>28</v>
      </c>
      <c r="B11" s="15"/>
    </row>
    <row r="12" spans="1:14" x14ac:dyDescent="0.25">
      <c r="A12" s="13" t="s">
        <v>17</v>
      </c>
      <c r="B12" s="14">
        <f>PMT($B$7,$B$9,-$B$8,0,0)</f>
        <v>4467.3310902248541</v>
      </c>
    </row>
    <row r="13" spans="1:14" x14ac:dyDescent="0.25">
      <c r="A13" s="13" t="s">
        <v>18</v>
      </c>
      <c r="B13" s="14">
        <f>PMT($B$7/12,$B$9*12,-$B$8,0,0)</f>
        <v>366.52809309015981</v>
      </c>
    </row>
    <row r="14" spans="1:14" x14ac:dyDescent="0.25">
      <c r="A14" s="4"/>
    </row>
  </sheetData>
  <mergeCells count="3">
    <mergeCell ref="A1:D1"/>
    <mergeCell ref="A3:D3"/>
    <mergeCell ref="A5:D5"/>
  </mergeCells>
  <printOptions horizontalCentered="1"/>
  <pageMargins left="0.45" right="0.45" top="0.45" bottom="0.45" header="0.3" footer="0.3"/>
  <pageSetup fitToHeight="0" orientation="portrait" r:id="rId1"/>
  <headerFooter>
    <oddFooter>&amp;C&amp;10&amp;K00-048© 2016 www.makingyourmoneymatter.com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Future Value</vt:lpstr>
      <vt:lpstr>FV of Cash Flows</vt:lpstr>
      <vt:lpstr>Payment FV</vt:lpstr>
      <vt:lpstr>Present Value</vt:lpstr>
      <vt:lpstr>PV of Cash Flows</vt:lpstr>
      <vt:lpstr>Payment PV</vt:lpstr>
      <vt:lpstr>'FV of Cash Flows'!Print_Area</vt:lpstr>
      <vt:lpstr>'PV of Cash Flows'!Print_Area</vt:lpstr>
      <vt:lpstr>'Future Value'!Print_Titles</vt:lpstr>
      <vt:lpstr>'Present Value'!Print_Titles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dc:creator>
  <cp:lastModifiedBy>Kathryn</cp:lastModifiedBy>
  <cp:lastPrinted>2016-11-07T11:10:43Z</cp:lastPrinted>
  <dcterms:created xsi:type="dcterms:W3CDTF">2016-05-14T16:57:48Z</dcterms:created>
  <dcterms:modified xsi:type="dcterms:W3CDTF">2016-11-07T11:19:24Z</dcterms:modified>
</cp:coreProperties>
</file>